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courses\wh-book\data\"/>
    </mc:Choice>
  </mc:AlternateContent>
  <xr:revisionPtr revIDLastSave="0" documentId="13_ncr:1_{F2456B7C-4921-49AB-8892-72E2E1851EF5}" xr6:coauthVersionLast="47" xr6:coauthVersionMax="47" xr10:uidLastSave="{00000000-0000-0000-0000-000000000000}"/>
  <bookViews>
    <workbookView xWindow="-120" yWindow="-18120" windowWidth="29040" windowHeight="17520" xr2:uid="{34620E4F-9988-444A-ABEB-D5A40F1E6977}"/>
  </bookViews>
  <sheets>
    <sheet name="ex_eoq_calc_uncertain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C15" i="1"/>
  <c r="N5" i="1"/>
  <c r="I16" i="1"/>
  <c r="I17" i="1" s="1"/>
  <c r="H13" i="1"/>
  <c r="H16" i="1" s="1"/>
  <c r="H17" i="1" s="1"/>
  <c r="C5" i="1"/>
  <c r="D5" i="1"/>
  <c r="E5" i="1"/>
  <c r="F5" i="1"/>
  <c r="G5" i="1"/>
  <c r="H5" i="1"/>
  <c r="I5" i="1"/>
  <c r="C6" i="1"/>
  <c r="D6" i="1"/>
  <c r="E6" i="1"/>
  <c r="F6" i="1"/>
  <c r="G6" i="1"/>
  <c r="H6" i="1"/>
  <c r="I6" i="1"/>
  <c r="C7" i="1"/>
  <c r="D7" i="1"/>
  <c r="E7" i="1"/>
  <c r="F7" i="1"/>
  <c r="G7" i="1"/>
  <c r="H7" i="1"/>
  <c r="I7" i="1"/>
  <c r="C8" i="1"/>
  <c r="D8" i="1"/>
  <c r="E8" i="1"/>
  <c r="F8" i="1"/>
  <c r="G8" i="1"/>
  <c r="G13" i="1" s="1"/>
  <c r="G16" i="1" s="1"/>
  <c r="G17" i="1" s="1"/>
  <c r="H8" i="1"/>
  <c r="I8" i="1"/>
  <c r="D4" i="1"/>
  <c r="E4" i="1"/>
  <c r="F4" i="1"/>
  <c r="G4" i="1"/>
  <c r="H4" i="1"/>
  <c r="I4" i="1"/>
  <c r="D3" i="1"/>
  <c r="D14" i="1" s="1"/>
  <c r="D15" i="1" s="1"/>
  <c r="E3" i="1"/>
  <c r="F3" i="1"/>
  <c r="G3" i="1"/>
  <c r="H3" i="1"/>
  <c r="I3" i="1"/>
  <c r="C3" i="1"/>
  <c r="F13" i="1" l="1"/>
  <c r="F16" i="1" s="1"/>
  <c r="F17" i="1" s="1"/>
  <c r="H14" i="1"/>
  <c r="H15" i="1" s="1"/>
  <c r="H18" i="1" s="1"/>
  <c r="C13" i="1"/>
  <c r="C16" i="1" s="1"/>
  <c r="F14" i="1"/>
  <c r="F15" i="1" s="1"/>
  <c r="F18" i="1" s="1"/>
  <c r="E13" i="1"/>
  <c r="E16" i="1" s="1"/>
  <c r="E17" i="1" s="1"/>
  <c r="D13" i="1"/>
  <c r="D16" i="1" s="1"/>
  <c r="D17" i="1" s="1"/>
  <c r="D18" i="1" s="1"/>
  <c r="I14" i="1"/>
  <c r="I15" i="1" s="1"/>
  <c r="I18" i="1" s="1"/>
  <c r="G14" i="1"/>
  <c r="G15" i="1" s="1"/>
  <c r="G18" i="1" s="1"/>
  <c r="E14" i="1"/>
  <c r="E15" i="1" s="1"/>
  <c r="C17" i="1" l="1"/>
  <c r="C18" i="1" s="1"/>
  <c r="E18" i="1"/>
</calcChain>
</file>

<file path=xl/sharedStrings.xml><?xml version="1.0" encoding="utf-8"?>
<sst xmlns="http://schemas.openxmlformats.org/spreadsheetml/2006/main" count="39" uniqueCount="38">
  <si>
    <t>Actual-demand</t>
  </si>
  <si>
    <t>Probabilities</t>
  </si>
  <si>
    <t>Symbol</t>
  </si>
  <si>
    <t>Description</t>
  </si>
  <si>
    <t>Annual rate of demand (units)</t>
  </si>
  <si>
    <t>Quantity ordered (units)</t>
  </si>
  <si>
    <t>Avg. number of units during order cycle</t>
  </si>
  <si>
    <t>Cost of placing an order</t>
  </si>
  <si>
    <t>Cost of one unit of inventory</t>
  </si>
  <si>
    <t>Carrying cost per value of inventory per year (% of product value)</t>
  </si>
  <si>
    <t>Expected excess/shorts in units</t>
  </si>
  <si>
    <t>Stockout cost in dollars per unit stocked out</t>
  </si>
  <si>
    <t>Expected stockout cost per cycle</t>
  </si>
  <si>
    <t>Expected stockout cost per year</t>
  </si>
  <si>
    <t>Expected carrying cost per year for excess inventory</t>
  </si>
  <si>
    <t>Carrying (eVW)</t>
  </si>
  <si>
    <t>Stockout/year (GR/Q)</t>
  </si>
  <si>
    <t>Stockout/cycle (gK)</t>
  </si>
  <si>
    <t>(problem with conditions of certainty)</t>
  </si>
  <si>
    <t>R</t>
  </si>
  <si>
    <t>Q</t>
  </si>
  <si>
    <t>1/2Q</t>
  </si>
  <si>
    <t>A</t>
  </si>
  <si>
    <t>V</t>
  </si>
  <si>
    <t>W</t>
  </si>
  <si>
    <t>t</t>
  </si>
  <si>
    <t>e,g</t>
  </si>
  <si>
    <t>k</t>
  </si>
  <si>
    <t>eVW</t>
  </si>
  <si>
    <t>G=gk</t>
  </si>
  <si>
    <t>GR</t>
  </si>
  <si>
    <t>Order cycle time</t>
  </si>
  <si>
    <t>Total cost (carrying/year + stockout/year)</t>
  </si>
  <si>
    <t>Shorts (units)/cycle</t>
  </si>
  <si>
    <t>Excess (units)/cycle</t>
  </si>
  <si>
    <t>Calculation of lowest reorder point</t>
  </si>
  <si>
    <t>Candidate Reorder Points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</si>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</sst>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&quot;€&quot;\ * #,##0.0_ ;_ &quot;€&quot;\ * \-#,##0.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B4D54"/>
      <name val="Calibri"/>
      <family val="2"/>
      <scheme val="minor"/>
    </font>
    <font>
      <sz val="11"/>
      <color rgb="FF3B4D54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3B4D54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165" fontId="0" fillId="0" borderId="0" xfId="1" applyNumberFormat="1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0" fillId="0" borderId="1" xfId="0" applyBorder="1"/>
    <xf numFmtId="0" fontId="0" fillId="3" borderId="0" xfId="0" applyFill="1"/>
    <xf numFmtId="165" fontId="0" fillId="3" borderId="0" xfId="1" applyNumberFormat="1" applyFont="1" applyFill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3" borderId="0" xfId="0" applyFont="1" applyFill="1"/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center" wrapText="1"/>
    </xf>
    <xf numFmtId="165" fontId="0" fillId="0" borderId="0" xfId="1" applyNumberFormat="1" applyFont="1" applyFill="1"/>
    <xf numFmtId="0" fontId="8" fillId="0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B4D54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B4D54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theme="9" tint="-0.24994659260841701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82FD5C-5B0D-47D6-9614-6D3E62376C39}" name="Table1" displayName="Table1" ref="L2:N15" totalsRowShown="0" headerRowDxfId="3" dataDxfId="2">
  <autoFilter ref="L2:N15" xr:uid="{6F82FD5C-5B0D-47D6-9614-6D3E62376C39}"/>
  <tableColumns count="3">
    <tableColumn id="1" xr3:uid="{814D16F4-9620-4609-9555-AE6DEFE6DBC0}" name="Symbol" dataDxfId="0"/>
    <tableColumn id="2" xr3:uid="{7D289AF7-8629-48AB-999E-5FD767E2D8F5}" name="Description" dataDxfId="1"/>
    <tableColumn id="3" xr3:uid="{50870247-9532-4908-8D35-73B3C7EC0429}" name="Value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3188-F251-479B-ABDF-CDB54FCBC9AA}">
  <dimension ref="A1:O18"/>
  <sheetViews>
    <sheetView tabSelected="1" workbookViewId="0">
      <selection activeCell="G23" sqref="G23"/>
    </sheetView>
  </sheetViews>
  <sheetFormatPr defaultColWidth="9.1796875" defaultRowHeight="14.5" x14ac:dyDescent="0.35"/>
  <cols>
    <col min="1" max="1" width="15.1796875" customWidth="1"/>
    <col min="2" max="2" width="16.54296875" customWidth="1"/>
    <col min="3" max="3" width="10.453125" bestFit="1" customWidth="1"/>
    <col min="4" max="5" width="10.54296875" bestFit="1" customWidth="1"/>
    <col min="6" max="9" width="9.453125" bestFit="1" customWidth="1"/>
    <col min="12" max="12" width="11.7265625" bestFit="1" customWidth="1"/>
    <col min="13" max="13" width="63.81640625" customWidth="1"/>
  </cols>
  <sheetData>
    <row r="1" spans="1:15" x14ac:dyDescent="0.35">
      <c r="C1" s="12" t="s">
        <v>36</v>
      </c>
      <c r="D1" s="12"/>
      <c r="E1" s="12"/>
      <c r="F1" s="12"/>
      <c r="G1" s="12"/>
      <c r="H1" s="12"/>
      <c r="I1" s="12"/>
    </row>
    <row r="2" spans="1:15" x14ac:dyDescent="0.35">
      <c r="A2" s="2" t="s">
        <v>0</v>
      </c>
      <c r="B2" s="3" t="s">
        <v>1</v>
      </c>
      <c r="C2" s="3">
        <v>100</v>
      </c>
      <c r="D2" s="3">
        <v>110</v>
      </c>
      <c r="E2" s="3">
        <v>120</v>
      </c>
      <c r="F2" s="3">
        <v>130</v>
      </c>
      <c r="G2" s="3">
        <v>140</v>
      </c>
      <c r="H2" s="3">
        <v>150</v>
      </c>
      <c r="I2" s="3">
        <v>160</v>
      </c>
      <c r="K2" s="4"/>
      <c r="L2" s="20" t="s">
        <v>2</v>
      </c>
      <c r="M2" s="20" t="s">
        <v>3</v>
      </c>
      <c r="N2" s="21" t="s">
        <v>37</v>
      </c>
    </row>
    <row r="3" spans="1:15" ht="15" x14ac:dyDescent="0.35">
      <c r="A3" s="5">
        <v>100</v>
      </c>
      <c r="B3" s="5">
        <v>0.01</v>
      </c>
      <c r="C3" s="5">
        <f t="shared" ref="C3:I8" si="0">(C$2-$A3)*$B3</f>
        <v>0</v>
      </c>
      <c r="D3" s="5">
        <f t="shared" si="0"/>
        <v>0.1</v>
      </c>
      <c r="E3" s="5">
        <f t="shared" si="0"/>
        <v>0.2</v>
      </c>
      <c r="F3" s="5">
        <f t="shared" si="0"/>
        <v>0.3</v>
      </c>
      <c r="G3" s="5">
        <f t="shared" si="0"/>
        <v>0.4</v>
      </c>
      <c r="H3" s="5">
        <f t="shared" si="0"/>
        <v>0.5</v>
      </c>
      <c r="I3" s="5">
        <f t="shared" si="0"/>
        <v>0.6</v>
      </c>
      <c r="L3" s="24" t="s">
        <v>19</v>
      </c>
      <c r="M3" s="22" t="s">
        <v>4</v>
      </c>
      <c r="N3" s="21">
        <v>3600</v>
      </c>
    </row>
    <row r="4" spans="1:15" ht="15" x14ac:dyDescent="0.35">
      <c r="A4" s="6">
        <v>110</v>
      </c>
      <c r="B4" s="6">
        <v>0.06</v>
      </c>
      <c r="C4" s="6">
        <f>(C$2-$A4)*$B4</f>
        <v>-0.6</v>
      </c>
      <c r="D4" s="6">
        <f t="shared" si="0"/>
        <v>0</v>
      </c>
      <c r="E4" s="6">
        <f t="shared" si="0"/>
        <v>0.6</v>
      </c>
      <c r="F4" s="6">
        <f t="shared" si="0"/>
        <v>1.2</v>
      </c>
      <c r="G4" s="6">
        <f t="shared" si="0"/>
        <v>1.7999999999999998</v>
      </c>
      <c r="H4" s="6">
        <f t="shared" si="0"/>
        <v>2.4</v>
      </c>
      <c r="I4" s="6">
        <f t="shared" si="0"/>
        <v>3</v>
      </c>
      <c r="L4" s="24" t="s">
        <v>20</v>
      </c>
      <c r="M4" s="22" t="s">
        <v>5</v>
      </c>
      <c r="N4" s="21">
        <v>240</v>
      </c>
      <c r="O4" t="s">
        <v>18</v>
      </c>
    </row>
    <row r="5" spans="1:15" ht="15" x14ac:dyDescent="0.35">
      <c r="A5" s="5">
        <v>120</v>
      </c>
      <c r="B5" s="5">
        <v>0.24</v>
      </c>
      <c r="C5" s="5">
        <f t="shared" si="0"/>
        <v>-4.8</v>
      </c>
      <c r="D5" s="5">
        <f t="shared" si="0"/>
        <v>-2.4</v>
      </c>
      <c r="E5" s="5">
        <f t="shared" si="0"/>
        <v>0</v>
      </c>
      <c r="F5" s="5">
        <f t="shared" si="0"/>
        <v>2.4</v>
      </c>
      <c r="G5" s="5">
        <f t="shared" si="0"/>
        <v>4.8</v>
      </c>
      <c r="H5" s="5">
        <f t="shared" si="0"/>
        <v>7.1999999999999993</v>
      </c>
      <c r="I5" s="5">
        <f t="shared" si="0"/>
        <v>9.6</v>
      </c>
      <c r="L5" s="24" t="s">
        <v>21</v>
      </c>
      <c r="M5" s="22" t="s">
        <v>6</v>
      </c>
      <c r="N5" s="21">
        <f>N4/2</f>
        <v>120</v>
      </c>
    </row>
    <row r="6" spans="1:15" ht="15" x14ac:dyDescent="0.35">
      <c r="A6" s="6">
        <v>130</v>
      </c>
      <c r="B6" s="6">
        <v>0.38</v>
      </c>
      <c r="C6" s="6">
        <f t="shared" si="0"/>
        <v>-11.4</v>
      </c>
      <c r="D6" s="6">
        <f t="shared" si="0"/>
        <v>-7.6</v>
      </c>
      <c r="E6" s="6">
        <f t="shared" si="0"/>
        <v>-3.8</v>
      </c>
      <c r="F6" s="6">
        <f t="shared" si="0"/>
        <v>0</v>
      </c>
      <c r="G6" s="6">
        <f t="shared" si="0"/>
        <v>3.8</v>
      </c>
      <c r="H6" s="6">
        <f t="shared" si="0"/>
        <v>7.6</v>
      </c>
      <c r="I6" s="6">
        <f t="shared" si="0"/>
        <v>11.4</v>
      </c>
      <c r="L6" s="24" t="s">
        <v>22</v>
      </c>
      <c r="M6" s="22" t="s">
        <v>7</v>
      </c>
      <c r="N6" s="23">
        <v>200</v>
      </c>
    </row>
    <row r="7" spans="1:15" ht="15" x14ac:dyDescent="0.35">
      <c r="A7" s="5">
        <v>140</v>
      </c>
      <c r="B7" s="5">
        <v>0.24</v>
      </c>
      <c r="C7" s="5">
        <f t="shared" si="0"/>
        <v>-9.6</v>
      </c>
      <c r="D7" s="5">
        <f t="shared" si="0"/>
        <v>-7.1999999999999993</v>
      </c>
      <c r="E7" s="5">
        <f t="shared" si="0"/>
        <v>-4.8</v>
      </c>
      <c r="F7" s="5">
        <f t="shared" si="0"/>
        <v>-2.4</v>
      </c>
      <c r="G7" s="5">
        <f t="shared" si="0"/>
        <v>0</v>
      </c>
      <c r="H7" s="5">
        <f t="shared" si="0"/>
        <v>2.4</v>
      </c>
      <c r="I7" s="5">
        <f t="shared" si="0"/>
        <v>4.8</v>
      </c>
      <c r="L7" s="24" t="s">
        <v>23</v>
      </c>
      <c r="M7" s="22" t="s">
        <v>8</v>
      </c>
      <c r="N7" s="23">
        <v>100</v>
      </c>
    </row>
    <row r="8" spans="1:15" ht="15" x14ac:dyDescent="0.35">
      <c r="A8" s="6">
        <v>150</v>
      </c>
      <c r="B8" s="6">
        <v>0.06</v>
      </c>
      <c r="C8" s="6">
        <f t="shared" si="0"/>
        <v>-3</v>
      </c>
      <c r="D8" s="6">
        <f t="shared" si="0"/>
        <v>-2.4</v>
      </c>
      <c r="E8" s="6">
        <f t="shared" si="0"/>
        <v>-1.7999999999999998</v>
      </c>
      <c r="F8" s="6">
        <f t="shared" si="0"/>
        <v>-1.2</v>
      </c>
      <c r="G8" s="6">
        <f t="shared" si="0"/>
        <v>-0.6</v>
      </c>
      <c r="H8" s="6">
        <f t="shared" si="0"/>
        <v>0</v>
      </c>
      <c r="I8" s="6">
        <f t="shared" si="0"/>
        <v>0.6</v>
      </c>
      <c r="L8" s="24" t="s">
        <v>24</v>
      </c>
      <c r="M8" s="22" t="s">
        <v>9</v>
      </c>
      <c r="N8" s="21">
        <v>0.25</v>
      </c>
    </row>
    <row r="9" spans="1:15" ht="15" x14ac:dyDescent="0.35">
      <c r="A9" s="7">
        <v>160</v>
      </c>
      <c r="B9" s="7">
        <v>0.01</v>
      </c>
      <c r="C9" s="7">
        <v>-0.6</v>
      </c>
      <c r="D9" s="7">
        <v>-0.5</v>
      </c>
      <c r="E9" s="7">
        <v>-0.4</v>
      </c>
      <c r="F9" s="7">
        <v>-0.3</v>
      </c>
      <c r="G9" s="7">
        <v>-0.2</v>
      </c>
      <c r="H9" s="7">
        <v>-0.1</v>
      </c>
      <c r="I9" s="7">
        <v>0</v>
      </c>
      <c r="L9" s="24" t="s">
        <v>25</v>
      </c>
      <c r="M9" s="22" t="s">
        <v>31</v>
      </c>
      <c r="N9" s="21"/>
    </row>
    <row r="10" spans="1:15" ht="15" x14ac:dyDescent="0.35">
      <c r="A10" s="13"/>
      <c r="B10" s="13"/>
      <c r="C10" s="13"/>
      <c r="D10" s="13"/>
      <c r="E10" s="13"/>
      <c r="F10" s="13"/>
      <c r="G10" s="13"/>
      <c r="H10" s="13"/>
      <c r="I10" s="13"/>
      <c r="L10" s="24"/>
      <c r="M10" s="22"/>
      <c r="N10" s="21"/>
    </row>
    <row r="11" spans="1:15" ht="15" x14ac:dyDescent="0.35">
      <c r="A11" s="14"/>
      <c r="B11" s="15"/>
      <c r="C11" s="12" t="s">
        <v>36</v>
      </c>
      <c r="D11" s="12"/>
      <c r="E11" s="12"/>
      <c r="F11" s="12"/>
      <c r="G11" s="12"/>
      <c r="H11" s="12"/>
      <c r="I11" s="12"/>
      <c r="L11" s="24" t="s">
        <v>26</v>
      </c>
      <c r="M11" s="22" t="s">
        <v>10</v>
      </c>
      <c r="N11" s="21"/>
    </row>
    <row r="12" spans="1:15" ht="15" x14ac:dyDescent="0.35">
      <c r="A12" s="8" t="s">
        <v>35</v>
      </c>
      <c r="B12" s="9"/>
      <c r="C12" s="3">
        <v>100</v>
      </c>
      <c r="D12" s="3">
        <v>110</v>
      </c>
      <c r="E12" s="3">
        <v>120</v>
      </c>
      <c r="F12" s="3">
        <v>130</v>
      </c>
      <c r="G12" s="25">
        <v>140</v>
      </c>
      <c r="H12" s="3">
        <v>150</v>
      </c>
      <c r="I12" s="3">
        <v>160</v>
      </c>
      <c r="L12" s="24" t="s">
        <v>27</v>
      </c>
      <c r="M12" s="22" t="s">
        <v>11</v>
      </c>
      <c r="N12" s="23">
        <v>10</v>
      </c>
    </row>
    <row r="13" spans="1:15" ht="15" x14ac:dyDescent="0.35">
      <c r="A13" s="16" t="s">
        <v>33</v>
      </c>
      <c r="B13" s="10"/>
      <c r="C13" s="19">
        <f>SUM(C3:C9)</f>
        <v>-30</v>
      </c>
      <c r="D13" s="19">
        <f>SUM(D5:D9)</f>
        <v>-20.099999999999998</v>
      </c>
      <c r="E13" s="19">
        <f>SUM(E6:E9)</f>
        <v>-10.799999999999999</v>
      </c>
      <c r="F13" s="19">
        <f>SUM(F7:F9)</f>
        <v>-3.8999999999999995</v>
      </c>
      <c r="G13" s="19">
        <f>SUM(G8:G9)</f>
        <v>-0.8</v>
      </c>
      <c r="H13" s="19">
        <f>SUM(H9)</f>
        <v>-0.1</v>
      </c>
      <c r="I13" s="19">
        <v>0</v>
      </c>
      <c r="L13" s="24" t="s">
        <v>29</v>
      </c>
      <c r="M13" s="22" t="s">
        <v>12</v>
      </c>
      <c r="N13" s="21"/>
    </row>
    <row r="14" spans="1:15" ht="15" x14ac:dyDescent="0.35">
      <c r="A14" s="17" t="s">
        <v>34</v>
      </c>
      <c r="B14" s="18"/>
      <c r="C14" s="18">
        <v>0</v>
      </c>
      <c r="D14" s="18">
        <f>SUM(D3)</f>
        <v>0.1</v>
      </c>
      <c r="E14" s="18">
        <f>SUM(E3:E4)</f>
        <v>0.8</v>
      </c>
      <c r="F14" s="18">
        <f>SUM(F3:F5)</f>
        <v>3.9</v>
      </c>
      <c r="G14" s="18">
        <f>SUM(G3:G6)</f>
        <v>10.8</v>
      </c>
      <c r="H14" s="18">
        <f>SUM(H3:H7)</f>
        <v>20.099999999999998</v>
      </c>
      <c r="I14" s="18">
        <f>SUM(I3:I8)</f>
        <v>30.000000000000004</v>
      </c>
      <c r="L14" s="24" t="s">
        <v>30</v>
      </c>
      <c r="M14" s="22" t="s">
        <v>13</v>
      </c>
      <c r="N14" s="21"/>
    </row>
    <row r="15" spans="1:15" ht="15" x14ac:dyDescent="0.35">
      <c r="A15" s="16" t="s">
        <v>15</v>
      </c>
      <c r="B15" s="10"/>
      <c r="C15" s="11">
        <f>C14*$N$8*$N$7</f>
        <v>0</v>
      </c>
      <c r="D15" s="11">
        <f>D14*$N$8*$N$7</f>
        <v>2.5</v>
      </c>
      <c r="E15" s="11">
        <f t="shared" ref="E15:I15" si="1">E14*$N$8*$N$7</f>
        <v>20</v>
      </c>
      <c r="F15" s="11">
        <f t="shared" si="1"/>
        <v>97.5</v>
      </c>
      <c r="G15" s="11">
        <f t="shared" si="1"/>
        <v>270</v>
      </c>
      <c r="H15" s="11">
        <f t="shared" si="1"/>
        <v>502.49999999999994</v>
      </c>
      <c r="I15" s="11">
        <f t="shared" si="1"/>
        <v>750.00000000000011</v>
      </c>
      <c r="L15" s="24" t="s">
        <v>28</v>
      </c>
      <c r="M15" s="22" t="s">
        <v>14</v>
      </c>
      <c r="N15" s="21"/>
    </row>
    <row r="16" spans="1:15" x14ac:dyDescent="0.35">
      <c r="A16" s="17" t="s">
        <v>17</v>
      </c>
      <c r="C16" s="1">
        <f t="shared" ref="C16:I16" si="2">$N$12*-C13</f>
        <v>300</v>
      </c>
      <c r="D16" s="1">
        <f t="shared" si="2"/>
        <v>200.99999999999997</v>
      </c>
      <c r="E16" s="1">
        <f t="shared" si="2"/>
        <v>107.99999999999999</v>
      </c>
      <c r="F16" s="1">
        <f t="shared" si="2"/>
        <v>38.999999999999993</v>
      </c>
      <c r="G16" s="1">
        <f t="shared" si="2"/>
        <v>8</v>
      </c>
      <c r="H16" s="1">
        <f t="shared" si="2"/>
        <v>1</v>
      </c>
      <c r="I16" s="1">
        <f t="shared" si="2"/>
        <v>0</v>
      </c>
    </row>
    <row r="17" spans="1:9" x14ac:dyDescent="0.35">
      <c r="A17" s="16" t="s">
        <v>16</v>
      </c>
      <c r="B17" s="10"/>
      <c r="C17" s="11">
        <f>C16*$N$3/$N$4</f>
        <v>4500</v>
      </c>
      <c r="D17" s="11">
        <f t="shared" ref="D17:I17" si="3">D16*$N$3/$N$4</f>
        <v>3014.9999999999995</v>
      </c>
      <c r="E17" s="11">
        <f t="shared" si="3"/>
        <v>1619.9999999999998</v>
      </c>
      <c r="F17" s="11">
        <f t="shared" si="3"/>
        <v>584.99999999999989</v>
      </c>
      <c r="G17" s="11">
        <f t="shared" si="3"/>
        <v>120</v>
      </c>
      <c r="H17" s="11">
        <f t="shared" si="3"/>
        <v>15</v>
      </c>
      <c r="I17" s="11">
        <f t="shared" si="3"/>
        <v>0</v>
      </c>
    </row>
    <row r="18" spans="1:9" x14ac:dyDescent="0.35">
      <c r="A18" s="17" t="s">
        <v>32</v>
      </c>
      <c r="C18" s="1">
        <f>C15+C17</f>
        <v>4500</v>
      </c>
      <c r="D18" s="1">
        <f>D15+D17</f>
        <v>3017.4999999999995</v>
      </c>
      <c r="E18" s="1">
        <f t="shared" ref="E18:I18" si="4">E15+E17</f>
        <v>1639.9999999999998</v>
      </c>
      <c r="F18" s="1">
        <f t="shared" si="4"/>
        <v>682.49999999999989</v>
      </c>
      <c r="G18" s="1">
        <f t="shared" si="4"/>
        <v>390</v>
      </c>
      <c r="H18" s="1">
        <f t="shared" si="4"/>
        <v>517.5</v>
      </c>
      <c r="I18" s="1">
        <f t="shared" si="4"/>
        <v>750.00000000000011</v>
      </c>
    </row>
  </sheetData>
  <mergeCells count="2">
    <mergeCell ref="C1:I1"/>
    <mergeCell ref="C11:I11"/>
  </mergeCells>
  <conditionalFormatting sqref="C18:I18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3:I9">
    <cfRule type="cellIs" dxfId="5" priority="2" operator="greaterThan">
      <formula>0</formula>
    </cfRule>
    <cfRule type="cellIs" dxfId="6" priority="1" operator="lessThan">
      <formula>0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ex_eoq_calc_uncertainty</vt:lpstr>
    </vt:vector>
  </TitlesOfParts>
  <Company>University of Twente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 Beirigo, Breno (UT)</dc:creator>
  <cp:lastModifiedBy>Alves Beirigo, Breno (UT-BMS)</cp:lastModifiedBy>
  <dcterms:created xsi:type="dcterms:W3CDTF">2023-05-22T05:50:09Z</dcterms:created>
  <dcterms:modified xsi:type="dcterms:W3CDTF">2025-09-23T18:29:46Z</dcterms:modified>
</cp:coreProperties>
</file>